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856" activeTab="2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45621"/>
</workbook>
</file>

<file path=xl/calcChain.xml><?xml version="1.0" encoding="utf-8"?>
<calcChain xmlns="http://schemas.openxmlformats.org/spreadsheetml/2006/main">
  <c r="F8" i="13" l="1"/>
  <c r="E8" i="13" s="1"/>
  <c r="F7" i="13"/>
  <c r="E7" i="13" s="1"/>
  <c r="C11" i="11" l="1"/>
  <c r="C8" i="11" l="1"/>
  <c r="G6" i="13" l="1"/>
  <c r="F6" i="13"/>
  <c r="D10" i="11"/>
  <c r="E6" i="13" l="1"/>
  <c r="D13" i="11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<sst xmlns="http://schemas.openxmlformats.org/spreadsheetml/2006/main" count="126" uniqueCount="91">
  <si>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</si>
  <si>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</si>
  <si>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</si>
  <si>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</si>
  <si>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</si>
  <si>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</si>
  <si>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</si>
  <si>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</si>
  <si>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</si>
  <si>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</si>
  <si>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</si>
  <si>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</si>
  <si>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</si>
  <si>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</si>
  <si>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</si>
  <si>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</si>
  <si>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</si>
  <si>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</si>
  <si>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</si>
  <si>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</si>
  <si>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</si>
  <si>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</si>
  <si>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</si>
  <si>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</si>
  <si>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</si>
  <si>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 xml:space="preserve"> 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</si>
  <si>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</si>
  <si>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</si>
  <si>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</si>
  <si>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</si>
  <si>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</si>
  <si>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</si>
  <si>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</si>
  <si>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</si>
  <si>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</si>
  <si>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</si>
  <si>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</si>
  <si>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</si>
  <si>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</si>
  <si>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</si>
  <si>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</si>
  <si>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</si>
  <si>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</si>
  <si>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</si>
  <si>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</si>
  <si>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</si>
  <si>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</si>
  <si>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</si>
  <si>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</si>
  <si>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</si>
  <si>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</si>
  <si>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</si>
  <si>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</si>
  <si>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</si>
  <si>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</si>
  <si>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</si>
  <si>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</si>
  <si>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</si>
  <si>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</si>
  <si>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</si>
  <si>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</si>
  <si>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</si>
  <si>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</si>
  <si>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</si>
  <si>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</si>
  <si>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</si>
  <si>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</si>
  <si>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</si>
  <si>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</si>
  <si>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</si>
  <si>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</si>
  <si>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</si>
  <si>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</si>
  <si>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</si>
  <si>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</si>
  <si>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</si>
  <si>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</si>
  <si>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</si>
  <si>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</si>
  <si>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</si>
  <si>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</si>
  <si>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</si>
  <si>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</si>
  <si>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</si>
  <si>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</si>
  <si>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</si>
  <si>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</si>
  <si>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</si>
  <si>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по потреблению электроэнергии за период с  25.02.2021г. по  22.03.2021г.</t>
  </si>
  <si>
    <t>Март 2021 года</t>
  </si>
  <si>
    <t>СПРАВОЧНАЯ ИНФОРМАЦИЯ потребление коммунальных услуг в здании по адресу г.Химки, ул.Лавочкина, д.13 март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</si>
</sst>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-* #,##0.00_р_._-;\-* #,##0.00_р_._-;_-* &quot;-&quot;??_р_._-;_-@_-"/>
    <numFmt numFmtId="167" formatCode="_-* #,##0_р_._-;\-* #,##0_р_._-;_-* &quot;-&quot;??_р_._-;_-@_-"/>
    <numFmt numFmtId="172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7" fontId="16" fillId="0" borderId="9" xfId="1" applyNumberFormat="1" applyFont="1" applyBorder="1"/>
    <xf numFmtId="165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5" fontId="17" fillId="0" borderId="0" xfId="1" applyFont="1"/>
    <xf numFmtId="0" fontId="16" fillId="0" borderId="7" xfId="0" applyFont="1" applyBorder="1"/>
    <xf numFmtId="167" fontId="16" fillId="0" borderId="7" xfId="1" applyNumberFormat="1" applyFont="1" applyBorder="1"/>
    <xf numFmtId="165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5" fontId="16" fillId="0" borderId="9" xfId="0" applyNumberFormat="1" applyFont="1" applyBorder="1"/>
    <xf numFmtId="165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2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7" fontId="4" fillId="0" borderId="7" xfId="1" applyNumberFormat="1" applyFont="1" applyBorder="1" applyAlignment="1">
      <alignment horizontal="left" vertical="center" indent="1"/>
    </xf>
    <xf numFmtId="167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2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2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view="pageBreakPreview" topLeftCell="A58" zoomScale="120" zoomScaleSheetLayoutView="120" workbookViewId="0">
      <selection activeCell="D74" sqref="D7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01" t="s">
        <v>28</v>
      </c>
      <c r="B1" s="101"/>
      <c r="C1" s="101"/>
      <c r="D1" s="101"/>
      <c r="E1" s="101"/>
      <c r="F1" s="101"/>
      <c r="G1" s="101"/>
    </row>
    <row r="2" spans="1:8" ht="15" x14ac:dyDescent="0.2">
      <c r="A2" s="102" t="s">
        <v>88</v>
      </c>
      <c r="B2" s="102"/>
      <c r="C2" s="102"/>
      <c r="D2" s="102"/>
      <c r="E2" s="102"/>
      <c r="F2" s="102"/>
      <c r="G2" s="102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06" t="s">
        <v>0</v>
      </c>
      <c r="B4" s="107" t="s">
        <v>1</v>
      </c>
      <c r="C4" s="107" t="s">
        <v>2</v>
      </c>
      <c r="D4" s="107"/>
      <c r="E4" s="103" t="s">
        <v>3</v>
      </c>
      <c r="F4" s="103" t="s">
        <v>4</v>
      </c>
      <c r="G4" s="107" t="s">
        <v>5</v>
      </c>
    </row>
    <row r="5" spans="1:8" ht="13.5" thickBot="1" x14ac:dyDescent="0.25">
      <c r="A5" s="104"/>
      <c r="B5" s="107"/>
      <c r="C5" s="107"/>
      <c r="D5" s="107"/>
      <c r="E5" s="104"/>
      <c r="F5" s="104"/>
      <c r="G5" s="107"/>
    </row>
    <row r="6" spans="1:8" ht="13.5" thickBot="1" x14ac:dyDescent="0.25">
      <c r="A6" s="105"/>
      <c r="B6" s="107"/>
      <c r="C6" s="5" t="s">
        <v>6</v>
      </c>
      <c r="D6" s="6" t="s">
        <v>7</v>
      </c>
      <c r="E6" s="105"/>
      <c r="F6" s="105"/>
      <c r="G6" s="107"/>
    </row>
    <row r="7" spans="1:8" ht="18" customHeight="1" thickBot="1" x14ac:dyDescent="0.25">
      <c r="A7" s="108" t="s">
        <v>82</v>
      </c>
      <c r="B7" s="109"/>
      <c r="C7" s="109"/>
      <c r="D7" s="110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4885</v>
      </c>
      <c r="D8" s="21">
        <v>4964</v>
      </c>
      <c r="E8" s="39">
        <f>D8-C8</f>
        <v>79</v>
      </c>
      <c r="F8" s="21">
        <v>15</v>
      </c>
      <c r="G8" s="22">
        <f>E8*F8</f>
        <v>1185</v>
      </c>
      <c r="H8" s="8"/>
    </row>
    <row r="9" spans="1:8" ht="64.5" thickBot="1" x14ac:dyDescent="0.25">
      <c r="A9" s="9" t="s">
        <v>9</v>
      </c>
      <c r="B9" s="21">
        <v>29993299</v>
      </c>
      <c r="C9" s="22">
        <v>1866</v>
      </c>
      <c r="D9" s="22">
        <v>1908</v>
      </c>
      <c r="E9" s="39">
        <f>D9-C9</f>
        <v>42</v>
      </c>
      <c r="F9" s="22">
        <v>60</v>
      </c>
      <c r="G9" s="22">
        <f>E9*F9</f>
        <v>2520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8575</v>
      </c>
      <c r="D10" s="21">
        <v>8809</v>
      </c>
      <c r="E10" s="39">
        <f>D10-C10</f>
        <v>234</v>
      </c>
      <c r="F10" s="21">
        <v>40</v>
      </c>
      <c r="G10" s="22">
        <f>E10*F10</f>
        <v>9360</v>
      </c>
    </row>
    <row r="11" spans="1:8" ht="15" customHeight="1" thickBot="1" x14ac:dyDescent="0.25">
      <c r="A11" s="11" t="s">
        <v>11</v>
      </c>
      <c r="B11" s="25">
        <v>29993506</v>
      </c>
      <c r="C11" s="21">
        <v>11224</v>
      </c>
      <c r="D11" s="21">
        <v>11490</v>
      </c>
      <c r="E11" s="39">
        <f>D11-C11</f>
        <v>266</v>
      </c>
      <c r="F11" s="21">
        <v>60</v>
      </c>
      <c r="G11" s="22">
        <f>E11*F11</f>
        <v>15960</v>
      </c>
    </row>
    <row r="12" spans="1:8" ht="15" customHeight="1" thickBot="1" x14ac:dyDescent="0.25">
      <c r="A12" s="9" t="s">
        <v>68</v>
      </c>
      <c r="B12" s="22">
        <v>29993527</v>
      </c>
      <c r="C12" s="21">
        <v>4587</v>
      </c>
      <c r="D12" s="21">
        <v>4678</v>
      </c>
      <c r="E12" s="39">
        <f>D12-C12</f>
        <v>91</v>
      </c>
      <c r="F12" s="21">
        <v>20</v>
      </c>
      <c r="G12" s="22">
        <f>E12*F12</f>
        <v>1820</v>
      </c>
    </row>
    <row r="13" spans="1:8" ht="18" customHeight="1" thickBot="1" x14ac:dyDescent="0.25">
      <c r="A13" s="82" t="s">
        <v>83</v>
      </c>
      <c r="B13" s="83"/>
      <c r="C13" s="41"/>
      <c r="D13" s="41"/>
      <c r="E13" s="39"/>
      <c r="F13" s="43"/>
      <c r="G13" s="12">
        <f>SUM(G8:G12)</f>
        <v>30845</v>
      </c>
    </row>
    <row r="14" spans="1:8" ht="42.75" customHeight="1" thickBot="1" x14ac:dyDescent="0.25">
      <c r="A14" s="7" t="s">
        <v>8</v>
      </c>
      <c r="B14" s="21">
        <v>29993434</v>
      </c>
      <c r="C14" s="20">
        <v>4564</v>
      </c>
      <c r="D14" s="20">
        <v>4660</v>
      </c>
      <c r="E14" s="39">
        <f t="shared" ref="E14:E18" si="0">D14-C14</f>
        <v>96</v>
      </c>
      <c r="F14" s="21">
        <v>10</v>
      </c>
      <c r="G14" s="22">
        <f t="shared" ref="G14:G18" si="1">E14*F14</f>
        <v>960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3234</v>
      </c>
      <c r="D15" s="21">
        <v>3329</v>
      </c>
      <c r="E15" s="39">
        <f t="shared" si="0"/>
        <v>95</v>
      </c>
      <c r="F15" s="21">
        <v>15</v>
      </c>
      <c r="G15" s="22">
        <f t="shared" si="1"/>
        <v>1425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2342</v>
      </c>
      <c r="D16" s="21">
        <v>2402</v>
      </c>
      <c r="E16" s="39">
        <f t="shared" si="0"/>
        <v>60</v>
      </c>
      <c r="F16" s="21">
        <v>40</v>
      </c>
      <c r="G16" s="22">
        <f t="shared" si="1"/>
        <v>2400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4295</v>
      </c>
      <c r="D17" s="21">
        <v>4397</v>
      </c>
      <c r="E17" s="39">
        <f t="shared" si="0"/>
        <v>102</v>
      </c>
      <c r="F17" s="21">
        <v>30</v>
      </c>
      <c r="G17" s="22">
        <f t="shared" si="1"/>
        <v>3060</v>
      </c>
      <c r="H17" s="10"/>
    </row>
    <row r="18" spans="1:8" ht="31.5" customHeight="1" thickBot="1" x14ac:dyDescent="0.25">
      <c r="A18" s="13" t="s">
        <v>44</v>
      </c>
      <c r="B18" s="22">
        <v>29993504</v>
      </c>
      <c r="C18" s="21">
        <v>4564</v>
      </c>
      <c r="D18" s="21">
        <v>4671</v>
      </c>
      <c r="E18" s="39">
        <f t="shared" si="0"/>
        <v>107</v>
      </c>
      <c r="F18" s="21">
        <v>20</v>
      </c>
      <c r="G18" s="22">
        <f t="shared" si="1"/>
        <v>2140</v>
      </c>
      <c r="H18" s="10"/>
    </row>
    <row r="19" spans="1:8" ht="18" customHeight="1" thickBot="1" x14ac:dyDescent="0.25">
      <c r="A19" s="119" t="s">
        <v>84</v>
      </c>
      <c r="B19" s="120"/>
      <c r="C19" s="120"/>
      <c r="D19" s="123"/>
      <c r="E19" s="39"/>
      <c r="G19" s="15">
        <f>SUM(G14:G18)</f>
        <v>9985</v>
      </c>
    </row>
    <row r="20" spans="1:8" ht="39" customHeight="1" thickBot="1" x14ac:dyDescent="0.25">
      <c r="A20" s="7" t="s">
        <v>8</v>
      </c>
      <c r="B20" s="21">
        <v>29993452</v>
      </c>
      <c r="C20" s="21">
        <v>7973</v>
      </c>
      <c r="D20" s="21">
        <v>8116</v>
      </c>
      <c r="E20" s="39">
        <f t="shared" ref="E20:E24" si="2">D20-C20</f>
        <v>143</v>
      </c>
      <c r="F20" s="21">
        <v>10</v>
      </c>
      <c r="G20" s="22">
        <f t="shared" ref="G20:G24" si="3">E20*F20</f>
        <v>1430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2233</v>
      </c>
      <c r="D21" s="21">
        <v>2272</v>
      </c>
      <c r="E21" s="39">
        <f t="shared" si="2"/>
        <v>39</v>
      </c>
      <c r="F21" s="22">
        <v>15</v>
      </c>
      <c r="G21" s="22">
        <f t="shared" si="3"/>
        <v>585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5998</v>
      </c>
      <c r="D22" s="20">
        <v>6148</v>
      </c>
      <c r="E22" s="39">
        <f t="shared" si="2"/>
        <v>150</v>
      </c>
      <c r="F22" s="21">
        <v>40</v>
      </c>
      <c r="G22" s="22">
        <f t="shared" si="3"/>
        <v>6000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7427</v>
      </c>
      <c r="D23" s="22">
        <v>7594</v>
      </c>
      <c r="E23" s="39">
        <f t="shared" si="2"/>
        <v>167</v>
      </c>
      <c r="F23" s="21">
        <v>30</v>
      </c>
      <c r="G23" s="22">
        <f t="shared" si="3"/>
        <v>5010</v>
      </c>
      <c r="H23" s="10"/>
    </row>
    <row r="24" spans="1:8" ht="30.75" customHeight="1" thickBot="1" x14ac:dyDescent="0.25">
      <c r="A24" s="13" t="s">
        <v>43</v>
      </c>
      <c r="B24" s="22">
        <v>29993524</v>
      </c>
      <c r="C24" s="22">
        <v>7804</v>
      </c>
      <c r="D24" s="22">
        <v>7990</v>
      </c>
      <c r="E24" s="39">
        <f t="shared" si="2"/>
        <v>186</v>
      </c>
      <c r="F24" s="21">
        <v>20</v>
      </c>
      <c r="G24" s="22">
        <f t="shared" si="3"/>
        <v>3720</v>
      </c>
      <c r="H24" s="10"/>
    </row>
    <row r="25" spans="1:8" ht="13.5" thickBot="1" x14ac:dyDescent="0.25">
      <c r="A25" s="117"/>
      <c r="B25" s="117"/>
      <c r="C25" s="117"/>
      <c r="D25" s="117"/>
      <c r="E25" s="117"/>
      <c r="F25" s="5" t="s">
        <v>16</v>
      </c>
      <c r="G25" s="15">
        <f>SUM(G20:G24)</f>
        <v>16745</v>
      </c>
    </row>
    <row r="26" spans="1:8" ht="13.5" thickBot="1" x14ac:dyDescent="0.25">
      <c r="C26" s="16"/>
      <c r="D26" s="16"/>
      <c r="F26" s="5" t="s">
        <v>17</v>
      </c>
      <c r="G26" s="60">
        <f>G25+G19+G13</f>
        <v>57575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85</v>
      </c>
      <c r="B29" s="26" t="s">
        <v>69</v>
      </c>
      <c r="C29" s="20">
        <v>182629</v>
      </c>
      <c r="D29" s="20">
        <v>186416</v>
      </c>
      <c r="E29" s="22">
        <f>D29-C29</f>
        <v>3787</v>
      </c>
      <c r="F29" s="21">
        <v>1</v>
      </c>
      <c r="G29" s="22">
        <f>E29*F29</f>
        <v>3787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158750</v>
      </c>
      <c r="D30" s="20">
        <v>162756</v>
      </c>
      <c r="E30" s="22">
        <f>D30-C30</f>
        <v>4006</v>
      </c>
      <c r="F30" s="21">
        <v>1</v>
      </c>
      <c r="G30" s="22">
        <f>E30*F30</f>
        <v>4006</v>
      </c>
      <c r="H30" s="10"/>
    </row>
    <row r="31" spans="1:8" ht="13.5" thickBot="1" x14ac:dyDescent="0.25">
      <c r="F31" s="5" t="s">
        <v>16</v>
      </c>
      <c r="G31" s="76">
        <f>SUM(G29:G30)</f>
        <v>7793</v>
      </c>
    </row>
    <row r="32" spans="1:8" x14ac:dyDescent="0.2">
      <c r="G32" s="18"/>
    </row>
    <row r="33" spans="1:8" x14ac:dyDescent="0.2">
      <c r="G33" s="18"/>
    </row>
    <row r="34" spans="1:8" x14ac:dyDescent="0.2">
      <c r="A34" s="118"/>
      <c r="B34" s="118"/>
      <c r="C34" s="118"/>
      <c r="D34" s="118"/>
      <c r="E34" s="118"/>
      <c r="F34" s="126"/>
      <c r="G34" s="126"/>
    </row>
    <row r="35" spans="1:8" ht="13.5" thickBot="1" x14ac:dyDescent="0.25">
      <c r="A35" s="1"/>
      <c r="B35" s="2"/>
      <c r="G35" s="2"/>
    </row>
    <row r="36" spans="1:8" ht="12.75" customHeight="1" x14ac:dyDescent="0.2">
      <c r="A36" s="106" t="s">
        <v>0</v>
      </c>
      <c r="B36" s="103" t="s">
        <v>1</v>
      </c>
      <c r="C36" s="113" t="s">
        <v>2</v>
      </c>
      <c r="D36" s="114"/>
      <c r="E36" s="103" t="s">
        <v>3</v>
      </c>
      <c r="F36" s="103" t="s">
        <v>4</v>
      </c>
      <c r="G36" s="103" t="s">
        <v>5</v>
      </c>
    </row>
    <row r="37" spans="1:8" ht="13.5" thickBot="1" x14ac:dyDescent="0.25">
      <c r="A37" s="111"/>
      <c r="B37" s="104"/>
      <c r="C37" s="115"/>
      <c r="D37" s="116"/>
      <c r="E37" s="104"/>
      <c r="F37" s="104"/>
      <c r="G37" s="104"/>
    </row>
    <row r="38" spans="1:8" ht="13.5" thickBot="1" x14ac:dyDescent="0.25">
      <c r="A38" s="112"/>
      <c r="B38" s="105"/>
      <c r="C38" s="5" t="s">
        <v>6</v>
      </c>
      <c r="D38" s="6" t="s">
        <v>7</v>
      </c>
      <c r="E38" s="105"/>
      <c r="F38" s="105"/>
      <c r="G38" s="105"/>
    </row>
    <row r="39" spans="1:8" ht="25.5" customHeight="1" thickBot="1" x14ac:dyDescent="0.25">
      <c r="A39" s="121"/>
      <c r="B39" s="122"/>
      <c r="C39" s="122"/>
      <c r="D39" s="122"/>
      <c r="E39" s="36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2366</v>
      </c>
      <c r="D40" s="20">
        <v>2453</v>
      </c>
      <c r="E40" s="21">
        <f>D40-C40</f>
        <v>87</v>
      </c>
      <c r="F40" s="13">
        <v>30</v>
      </c>
      <c r="G40" s="38">
        <f>E40*F40</f>
        <v>2610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2269</v>
      </c>
      <c r="D41" s="21">
        <v>2289</v>
      </c>
      <c r="E41" s="21">
        <f>D41-C41</f>
        <v>20</v>
      </c>
      <c r="F41" s="21">
        <v>30</v>
      </c>
      <c r="G41" s="22">
        <f>E41*F41</f>
        <v>600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10712</v>
      </c>
      <c r="D43" s="25">
        <v>11113</v>
      </c>
      <c r="E43" s="21">
        <f>D43-C43</f>
        <v>401</v>
      </c>
      <c r="F43" s="21">
        <v>30</v>
      </c>
      <c r="G43" s="22">
        <f>E43*F43</f>
        <v>12030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40">
        <v>7961</v>
      </c>
      <c r="D44" s="40">
        <v>8157</v>
      </c>
      <c r="E44" s="21">
        <f>D44-C44</f>
        <v>196</v>
      </c>
      <c r="F44" s="21">
        <v>30</v>
      </c>
      <c r="G44" s="22">
        <f>E44*F44</f>
        <v>5880</v>
      </c>
      <c r="H44" s="10"/>
    </row>
    <row r="45" spans="1:8" ht="16.5" customHeight="1" thickBot="1" x14ac:dyDescent="0.25">
      <c r="A45" s="119" t="s">
        <v>23</v>
      </c>
      <c r="B45" s="120"/>
      <c r="C45" s="100"/>
      <c r="D45" s="42"/>
      <c r="E45" s="37"/>
      <c r="F45" s="5" t="s">
        <v>16</v>
      </c>
      <c r="G45" s="92">
        <f>SUM(G40:G44)</f>
        <v>21120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10824</v>
      </c>
      <c r="D46" s="22">
        <v>10989</v>
      </c>
      <c r="E46" s="22">
        <f t="shared" ref="E46:E50" si="4">D46-C46</f>
        <v>165</v>
      </c>
      <c r="F46" s="21">
        <v>15</v>
      </c>
      <c r="G46" s="22">
        <f t="shared" ref="G46:G50" si="5">E46*F46</f>
        <v>2475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1568</v>
      </c>
      <c r="D47" s="21">
        <v>1604</v>
      </c>
      <c r="E47" s="22">
        <f t="shared" si="4"/>
        <v>36</v>
      </c>
      <c r="F47" s="21">
        <v>60</v>
      </c>
      <c r="G47" s="22">
        <f t="shared" si="5"/>
        <v>2160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16777</v>
      </c>
      <c r="D48" s="20">
        <v>17212</v>
      </c>
      <c r="E48" s="22">
        <f t="shared" si="4"/>
        <v>435</v>
      </c>
      <c r="F48" s="21">
        <v>60</v>
      </c>
      <c r="G48" s="22">
        <f t="shared" si="5"/>
        <v>26100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14016</v>
      </c>
      <c r="D49" s="22">
        <v>14416</v>
      </c>
      <c r="E49" s="22">
        <f t="shared" si="4"/>
        <v>400</v>
      </c>
      <c r="F49" s="21">
        <v>80</v>
      </c>
      <c r="G49" s="22">
        <f t="shared" si="5"/>
        <v>32000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6512</v>
      </c>
      <c r="D50" s="22">
        <v>6655</v>
      </c>
      <c r="E50" s="22">
        <f t="shared" si="4"/>
        <v>143</v>
      </c>
      <c r="F50" s="21">
        <v>40</v>
      </c>
      <c r="G50" s="22">
        <f t="shared" si="5"/>
        <v>5720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68455</v>
      </c>
    </row>
    <row r="53" spans="1:8" x14ac:dyDescent="0.2">
      <c r="A53" s="106" t="s">
        <v>0</v>
      </c>
      <c r="B53" s="103" t="s">
        <v>1</v>
      </c>
      <c r="C53" s="113" t="s">
        <v>2</v>
      </c>
      <c r="D53" s="114"/>
      <c r="E53" s="103" t="s">
        <v>3</v>
      </c>
      <c r="F53" s="103" t="s">
        <v>4</v>
      </c>
      <c r="G53" s="103" t="s">
        <v>5</v>
      </c>
    </row>
    <row r="54" spans="1:8" ht="13.5" thickBot="1" x14ac:dyDescent="0.25">
      <c r="A54" s="111"/>
      <c r="B54" s="104"/>
      <c r="C54" s="115"/>
      <c r="D54" s="116"/>
      <c r="E54" s="104"/>
      <c r="F54" s="104"/>
      <c r="G54" s="104"/>
    </row>
    <row r="55" spans="1:8" ht="13.5" thickBot="1" x14ac:dyDescent="0.25">
      <c r="A55" s="112"/>
      <c r="B55" s="105"/>
      <c r="C55" s="5" t="s">
        <v>6</v>
      </c>
      <c r="D55" s="6" t="s">
        <v>7</v>
      </c>
      <c r="E55" s="105"/>
      <c r="F55" s="105"/>
      <c r="G55" s="105"/>
    </row>
    <row r="56" spans="1:8" ht="15" customHeight="1" thickBot="1" x14ac:dyDescent="0.25">
      <c r="A56" s="30" t="s">
        <v>86</v>
      </c>
      <c r="B56" s="13" t="s">
        <v>73</v>
      </c>
      <c r="C56" s="20">
        <v>7181</v>
      </c>
      <c r="D56" s="20">
        <v>7344</v>
      </c>
      <c r="E56" s="21">
        <f t="shared" ref="E56:E58" si="6">D56-C56</f>
        <v>163</v>
      </c>
      <c r="F56" s="20">
        <v>40</v>
      </c>
      <c r="G56" s="22">
        <f t="shared" ref="G56:G58" si="7">E56*F56</f>
        <v>6520</v>
      </c>
      <c r="H56" s="10"/>
    </row>
    <row r="57" spans="1:8" ht="15" customHeight="1" thickBot="1" x14ac:dyDescent="0.25">
      <c r="A57" s="13"/>
      <c r="B57" s="13" t="s">
        <v>74</v>
      </c>
      <c r="C57" s="20">
        <v>4595</v>
      </c>
      <c r="D57" s="20">
        <v>4652</v>
      </c>
      <c r="E57" s="21">
        <f t="shared" si="6"/>
        <v>57</v>
      </c>
      <c r="F57" s="20">
        <v>20</v>
      </c>
      <c r="G57" s="22">
        <f t="shared" si="7"/>
        <v>1140</v>
      </c>
      <c r="H57" s="10"/>
    </row>
    <row r="58" spans="1:8" ht="15" customHeight="1" thickBot="1" x14ac:dyDescent="0.25">
      <c r="A58" s="13"/>
      <c r="B58" s="13" t="s">
        <v>75</v>
      </c>
      <c r="C58" s="20">
        <v>947</v>
      </c>
      <c r="D58" s="20">
        <v>962</v>
      </c>
      <c r="E58" s="21">
        <f t="shared" si="6"/>
        <v>15</v>
      </c>
      <c r="F58" s="20">
        <v>80</v>
      </c>
      <c r="G58" s="22">
        <f t="shared" si="7"/>
        <v>1200</v>
      </c>
      <c r="H58" s="10"/>
    </row>
    <row r="59" spans="1:8" ht="15" customHeight="1" thickBot="1" x14ac:dyDescent="0.25">
      <c r="A59" s="124" t="s">
        <v>81</v>
      </c>
      <c r="B59" s="78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125"/>
      <c r="B60" s="80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1" t="s">
        <v>16</v>
      </c>
      <c r="G61" s="93">
        <f>SUM(G56:G60)</f>
        <v>8860</v>
      </c>
    </row>
    <row r="62" spans="1:8" ht="15" customHeight="1" x14ac:dyDescent="0.2">
      <c r="A62" s="31"/>
      <c r="B62" s="32"/>
      <c r="C62" s="32"/>
      <c r="D62" s="32"/>
      <c r="E62" s="32"/>
      <c r="F62" s="79"/>
      <c r="G62" s="35"/>
    </row>
    <row r="63" spans="1:8" ht="15" customHeight="1" x14ac:dyDescent="0.2">
      <c r="A63" s="69" t="s">
        <v>27</v>
      </c>
      <c r="B63" s="70">
        <f>G26+G31+G45+G51+G61</f>
        <v>163803</v>
      </c>
      <c r="C63" s="32"/>
      <c r="D63" s="32"/>
      <c r="E63" s="32"/>
      <c r="F63" s="77"/>
      <c r="G63" s="35"/>
    </row>
    <row r="64" spans="1:8" ht="15" customHeight="1" x14ac:dyDescent="0.2">
      <c r="A64" s="69" t="s">
        <v>26</v>
      </c>
      <c r="B64" s="70">
        <f>SUM(G12)+SUM(G18:G18)+SUM(G24:G24)+G31+SUM(G50:G50)</f>
        <v>21193</v>
      </c>
      <c r="C64" s="32"/>
      <c r="D64" s="32"/>
      <c r="E64" s="32"/>
      <c r="F64" s="77"/>
      <c r="G64" s="35"/>
    </row>
    <row r="65" spans="1:7" ht="21.75" customHeight="1" x14ac:dyDescent="0.2">
      <c r="A65" s="45" t="s">
        <v>40</v>
      </c>
      <c r="B65" s="71">
        <f>SUM(G10:G11)+SUM(G16:G17)+SUM(G22:G23)+SUM(G48:G49)</f>
        <v>99890</v>
      </c>
      <c r="D65" s="63"/>
      <c r="E65" s="63"/>
      <c r="F65" s="77"/>
    </row>
    <row r="66" spans="1:7" ht="21.75" customHeight="1" x14ac:dyDescent="0.2">
      <c r="A66" s="45" t="s">
        <v>67</v>
      </c>
      <c r="B66" s="71">
        <f>G61</f>
        <v>8860</v>
      </c>
      <c r="D66" s="16"/>
      <c r="G66" s="18"/>
    </row>
    <row r="67" spans="1:7" ht="21.75" customHeight="1" x14ac:dyDescent="0.2">
      <c r="A67" s="45" t="s">
        <v>76</v>
      </c>
      <c r="B67" s="71">
        <f>G8+G9+G14+G15+G20+G21+G45+G46+G47</f>
        <v>33860</v>
      </c>
      <c r="D67" s="16"/>
      <c r="G67" s="18"/>
    </row>
    <row r="69" spans="1:7" x14ac:dyDescent="0.2">
      <c r="B69" t="s">
        <v>42</v>
      </c>
    </row>
    <row r="71" spans="1:7" x14ac:dyDescent="0.2">
      <c r="B71" t="s">
        <v>41</v>
      </c>
    </row>
  </sheetData>
  <mergeCells count="28">
    <mergeCell ref="A59:A60"/>
    <mergeCell ref="F34:G34"/>
    <mergeCell ref="F36:F38"/>
    <mergeCell ref="G36:G38"/>
    <mergeCell ref="C53:D54"/>
    <mergeCell ref="F53:F55"/>
    <mergeCell ref="G53:G5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C8" sqref="C8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8" t="s">
        <v>89</v>
      </c>
      <c r="B2" s="128"/>
      <c r="C2" s="128"/>
      <c r="D2" s="128"/>
      <c r="E2" s="128"/>
    </row>
    <row r="4" spans="1:7" ht="18.75" x14ac:dyDescent="0.3">
      <c r="A4" s="47" t="s">
        <v>29</v>
      </c>
    </row>
    <row r="5" spans="1:7" ht="13.5" thickBot="1" x14ac:dyDescent="0.25"/>
    <row r="6" spans="1:7" ht="16.5" thickBot="1" x14ac:dyDescent="0.3">
      <c r="A6" s="52" t="s">
        <v>24</v>
      </c>
      <c r="B6" s="53" t="s">
        <v>30</v>
      </c>
      <c r="C6" s="59" t="s">
        <v>35</v>
      </c>
      <c r="D6" s="53" t="s">
        <v>31</v>
      </c>
      <c r="E6" s="54" t="s">
        <v>32</v>
      </c>
    </row>
    <row r="7" spans="1:7" ht="15.75" x14ac:dyDescent="0.25">
      <c r="A7" s="49">
        <v>1</v>
      </c>
      <c r="B7" s="49" t="s">
        <v>36</v>
      </c>
      <c r="C7" s="50">
        <f>'Общ. счетчики'!G61</f>
        <v>8860</v>
      </c>
      <c r="D7" s="51">
        <v>4.01</v>
      </c>
      <c r="E7" s="61">
        <f>C7*D7</f>
        <v>35528.6</v>
      </c>
    </row>
    <row r="8" spans="1:7" ht="15.75" x14ac:dyDescent="0.25">
      <c r="A8" s="56">
        <v>2</v>
      </c>
      <c r="B8" s="49" t="s">
        <v>80</v>
      </c>
      <c r="C8" s="50">
        <f>6275.6*0.5694</f>
        <v>3573.3266400000002</v>
      </c>
      <c r="D8" s="51">
        <v>4.01</v>
      </c>
      <c r="E8" s="61">
        <f>C8*D8</f>
        <v>14329.0398264</v>
      </c>
    </row>
    <row r="9" spans="1:7" ht="15.75" x14ac:dyDescent="0.25">
      <c r="A9" s="56">
        <v>3</v>
      </c>
      <c r="B9" s="56" t="s">
        <v>37</v>
      </c>
      <c r="C9" s="57">
        <v>2</v>
      </c>
      <c r="D9" s="58">
        <v>28.01</v>
      </c>
      <c r="E9" s="61">
        <f>C9*D9</f>
        <v>56.02</v>
      </c>
    </row>
    <row r="10" spans="1:7" ht="15.75" x14ac:dyDescent="0.25">
      <c r="A10" s="56">
        <v>4</v>
      </c>
      <c r="B10" s="56" t="s">
        <v>38</v>
      </c>
      <c r="C10" s="57">
        <v>0</v>
      </c>
      <c r="D10" s="58">
        <f>0.051*D15+D12</f>
        <v>147.07511</v>
      </c>
      <c r="E10" s="61">
        <f>C10*D10</f>
        <v>0</v>
      </c>
    </row>
    <row r="11" spans="1:7" ht="15.75" x14ac:dyDescent="0.25">
      <c r="A11" s="56">
        <v>5</v>
      </c>
      <c r="B11" s="56" t="s">
        <v>39</v>
      </c>
      <c r="C11" s="57">
        <f>C9+C10</f>
        <v>2</v>
      </c>
      <c r="D11" s="58">
        <v>33.4</v>
      </c>
      <c r="E11" s="61">
        <f>C11*D11</f>
        <v>66.8</v>
      </c>
    </row>
    <row r="12" spans="1:7" ht="15.75" x14ac:dyDescent="0.25">
      <c r="A12" s="56">
        <v>6</v>
      </c>
      <c r="B12" s="56" t="s">
        <v>77</v>
      </c>
      <c r="C12" s="57">
        <v>6</v>
      </c>
      <c r="D12" s="58">
        <v>28.01</v>
      </c>
      <c r="E12" s="61">
        <f t="shared" ref="E12:E14" si="0">C12*D12</f>
        <v>168.06</v>
      </c>
      <c r="G12" s="88"/>
    </row>
    <row r="13" spans="1:7" ht="15.75" x14ac:dyDescent="0.25">
      <c r="A13" s="56">
        <v>7</v>
      </c>
      <c r="B13" s="56" t="s">
        <v>78</v>
      </c>
      <c r="C13" s="57">
        <v>6</v>
      </c>
      <c r="D13" s="58">
        <f>D10</f>
        <v>147.07511</v>
      </c>
      <c r="E13" s="61">
        <f t="shared" si="0"/>
        <v>882.45065999999997</v>
      </c>
      <c r="G13" s="88"/>
    </row>
    <row r="14" spans="1:7" ht="15.75" x14ac:dyDescent="0.25">
      <c r="A14" s="56">
        <v>8</v>
      </c>
      <c r="B14" s="56" t="s">
        <v>79</v>
      </c>
      <c r="C14" s="57">
        <v>11</v>
      </c>
      <c r="D14" s="58">
        <v>33.4</v>
      </c>
      <c r="E14" s="61">
        <f t="shared" si="0"/>
        <v>367.4</v>
      </c>
      <c r="G14" s="88"/>
    </row>
    <row r="15" spans="1:7" ht="15.75" x14ac:dyDescent="0.25">
      <c r="A15" s="56">
        <v>9</v>
      </c>
      <c r="B15" s="56" t="s">
        <v>46</v>
      </c>
      <c r="C15" s="58">
        <v>0</v>
      </c>
      <c r="D15" s="58">
        <v>2334.61</v>
      </c>
      <c r="E15" s="62">
        <f>C15*D15</f>
        <v>0</v>
      </c>
    </row>
    <row r="16" spans="1:7" ht="15.75" x14ac:dyDescent="0.25">
      <c r="A16" s="56">
        <v>10</v>
      </c>
      <c r="B16" s="56" t="s">
        <v>87</v>
      </c>
      <c r="C16" s="58">
        <f>'[1]Расчет платы на отопление и ГВС'!$F$17</f>
        <v>0</v>
      </c>
      <c r="D16" s="58">
        <v>4.01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33</v>
      </c>
      <c r="B18" s="48"/>
      <c r="C18" s="48"/>
      <c r="D18" s="48"/>
      <c r="E18" s="48"/>
    </row>
    <row r="20" spans="1:5" ht="23.25" x14ac:dyDescent="0.35">
      <c r="A20" s="48" t="s">
        <v>34</v>
      </c>
      <c r="E20" s="55">
        <f>SUM(E7:E16)/310</f>
        <v>165.80119511741935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="110" zoomScaleNormal="110" workbookViewId="0">
      <selection activeCell="C12" sqref="C12"/>
    </sheetView>
  </sheetViews>
  <sheetFormatPr defaultColWidth="9.140625"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8.85546875" style="64" customWidth="1"/>
    <col min="9" max="16384" width="9.140625" style="64"/>
  </cols>
  <sheetData>
    <row r="1" spans="1:8" ht="36.75" customHeight="1" x14ac:dyDescent="0.2">
      <c r="A1" s="95" t="s">
        <v>90</v>
      </c>
      <c r="B1" s="96"/>
      <c r="C1" s="96"/>
      <c r="D1" s="96"/>
      <c r="E1" s="96"/>
      <c r="F1" s="96"/>
      <c r="G1" s="96"/>
    </row>
    <row r="2" spans="1:8" ht="15" customHeight="1" x14ac:dyDescent="0.2">
      <c r="A2" s="131" t="s">
        <v>47</v>
      </c>
      <c r="B2" s="131" t="s">
        <v>48</v>
      </c>
      <c r="C2" s="131" t="s">
        <v>49</v>
      </c>
      <c r="D2" s="131" t="s">
        <v>50</v>
      </c>
      <c r="E2" s="131" t="s">
        <v>51</v>
      </c>
      <c r="F2" s="131"/>
      <c r="G2" s="131"/>
    </row>
    <row r="3" spans="1:8" ht="15" customHeight="1" x14ac:dyDescent="0.2">
      <c r="A3" s="131"/>
      <c r="B3" s="131"/>
      <c r="C3" s="131"/>
      <c r="D3" s="131"/>
      <c r="E3" s="131" t="s">
        <v>52</v>
      </c>
      <c r="F3" s="131"/>
      <c r="G3" s="131" t="s">
        <v>55</v>
      </c>
    </row>
    <row r="4" spans="1:8" ht="15" customHeight="1" x14ac:dyDescent="0.2">
      <c r="A4" s="131"/>
      <c r="B4" s="131"/>
      <c r="C4" s="131"/>
      <c r="D4" s="127"/>
      <c r="E4" s="72" t="s">
        <v>53</v>
      </c>
      <c r="F4" s="72" t="s">
        <v>54</v>
      </c>
      <c r="G4" s="131"/>
    </row>
    <row r="5" spans="1:8" ht="17.25" customHeight="1" x14ac:dyDescent="0.2">
      <c r="A5" s="65" t="s">
        <v>58</v>
      </c>
      <c r="B5" s="66" t="s">
        <v>56</v>
      </c>
      <c r="C5" s="73" t="s">
        <v>57</v>
      </c>
      <c r="D5" s="87">
        <v>100345.38</v>
      </c>
      <c r="E5" s="98">
        <v>750</v>
      </c>
      <c r="F5" s="66"/>
      <c r="G5" s="66"/>
    </row>
    <row r="6" spans="1:8" ht="21.75" customHeight="1" x14ac:dyDescent="0.2">
      <c r="A6" s="65" t="s">
        <v>58</v>
      </c>
      <c r="B6" s="66" t="s">
        <v>60</v>
      </c>
      <c r="C6" s="67" t="s">
        <v>57</v>
      </c>
      <c r="D6" s="74"/>
      <c r="E6" s="75">
        <f>E7*0.051</f>
        <v>68.581229999999991</v>
      </c>
      <c r="F6" s="75">
        <f>F7*0.051</f>
        <v>24.544769999999996</v>
      </c>
      <c r="G6" s="94">
        <f>G7*0.051</f>
        <v>1.9941</v>
      </c>
    </row>
    <row r="7" spans="1:8" ht="21.75" customHeight="1" x14ac:dyDescent="0.2">
      <c r="A7" s="65" t="s">
        <v>61</v>
      </c>
      <c r="B7" s="66" t="s">
        <v>62</v>
      </c>
      <c r="C7" s="67" t="s">
        <v>63</v>
      </c>
      <c r="D7" s="66"/>
      <c r="E7" s="99">
        <f>1826-F7</f>
        <v>1344.73</v>
      </c>
      <c r="F7" s="67">
        <f>149*3.23</f>
        <v>481.27</v>
      </c>
      <c r="G7" s="67">
        <v>39.1</v>
      </c>
    </row>
    <row r="8" spans="1:8" ht="12" customHeight="1" x14ac:dyDescent="0.2">
      <c r="A8" s="65" t="s">
        <v>61</v>
      </c>
      <c r="B8" s="66" t="s">
        <v>64</v>
      </c>
      <c r="C8" s="67" t="s">
        <v>63</v>
      </c>
      <c r="D8" s="97">
        <v>151762</v>
      </c>
      <c r="E8" s="99">
        <f>3121-F8</f>
        <v>2475.83</v>
      </c>
      <c r="F8" s="67">
        <f>149*4.33</f>
        <v>645.16999999999996</v>
      </c>
      <c r="G8" s="68">
        <v>39.1</v>
      </c>
      <c r="H8" s="91"/>
    </row>
    <row r="9" spans="1:8" ht="12" customHeight="1" x14ac:dyDescent="0.2">
      <c r="A9" s="65" t="s">
        <v>61</v>
      </c>
      <c r="B9" s="66" t="s">
        <v>65</v>
      </c>
      <c r="C9" s="67" t="s">
        <v>63</v>
      </c>
      <c r="D9" s="66"/>
      <c r="E9" s="75">
        <f>E7+E8</f>
        <v>3820.56</v>
      </c>
      <c r="F9" s="75">
        <f>F7+F8</f>
        <v>1126.44</v>
      </c>
      <c r="G9" s="68">
        <f>G7+G8</f>
        <v>78.2</v>
      </c>
    </row>
    <row r="10" spans="1:8" ht="12" customHeight="1" x14ac:dyDescent="0.2">
      <c r="A10" s="65" t="s">
        <v>59</v>
      </c>
      <c r="B10" s="66" t="s">
        <v>66</v>
      </c>
      <c r="C10" s="67" t="s">
        <v>45</v>
      </c>
      <c r="D10" s="84"/>
      <c r="E10" s="85">
        <v>127038</v>
      </c>
      <c r="F10" s="86">
        <v>1986</v>
      </c>
      <c r="G10" s="90">
        <v>25240</v>
      </c>
    </row>
    <row r="11" spans="1:8" ht="15" customHeight="1" x14ac:dyDescent="0.2">
      <c r="E11" s="129"/>
      <c r="F11" s="130"/>
    </row>
    <row r="13" spans="1:8" ht="33" customHeight="1" x14ac:dyDescent="0.2">
      <c r="G13" s="89"/>
    </row>
    <row r="14" spans="1:8" ht="33" customHeight="1" x14ac:dyDescent="0.2">
      <c r="F14" s="64" t="s">
        <v>25</v>
      </c>
      <c r="G14" s="89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2021-03-17T13:40:21Z</cp:lastPrinted>
  <dcterms:created xsi:type="dcterms:W3CDTF">2010-02-17T17:09:47Z</dcterms:created>
  <dcterms:modified xsi:type="dcterms:W3CDTF">2021-04-01T07:38:22Z</dcterms:modified>
</cp:coreProperties>
</file>